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000" windowHeight="1212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<sst xmlns="http://schemas.openxmlformats.org/spreadsheetml/2006/main" count="59" uniqueCount="56">
  <si>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</si>
  <si>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</si>
  <si>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</si>
  <si>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</si>
  <si>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</si>
  <si>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</si>
  <si>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</si>
  <si>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</si>
  <si>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</si>
  <si>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</si>
  <si>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</si>
  <si>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</si>
  <si>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</si>
  <si>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</si>
  <si>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</si>
  <si>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</si>
  <si>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</si>
  <si>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</si>
  <si>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</si>
  <si>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</si>
  <si>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</si>
  <si>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</si>
  <si>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</si>
  <si>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</si>
  <si>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</si>
  <si>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</si>
  <si>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</si>
  <si>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</si>
  <si>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</si>
  <si>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</si>
  <si>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</si>
  <si>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</si>
  <si>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</si>
  <si>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</si>
  <si>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</si>
  <si>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</si>
  <si>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</si>
  <si>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</si>
  <si>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</si>
  <si>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</si>
  <si>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</si>
  <si>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</si>
  <si>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</si>
  <si>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</si>
  <si>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</si>
  <si>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</si>
  <si>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</si>
  <si>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SM</t>
  </si>
  <si>
    <t>MBF</t>
  </si>
  <si>
    <t>Wega</t>
  </si>
  <si>
    <t>Simo Kuutti</t>
  </si>
  <si>
    <t>Henri Arjamaa</t>
  </si>
  <si>
    <t>Timo Terho</t>
  </si>
  <si>
    <t>Aarne Kyläkallio</t>
  </si>
  <si>
    <t>Pauli Hietikko</t>
  </si>
  <si>
    <t>Manu Karjalainen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</si>
</sst>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F20" sqref="F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9">
        <v>40219</v>
      </c>
      <c r="K2" s="100"/>
      <c r="L2" s="100"/>
      <c r="M2" s="100"/>
      <c r="N2" s="101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102" t="s">
        <v>47</v>
      </c>
      <c r="K3" s="103"/>
      <c r="L3" s="103"/>
      <c r="M3" s="103"/>
      <c r="N3" s="104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92" t="s">
        <v>48</v>
      </c>
      <c r="D5" s="98"/>
      <c r="E5" s="25"/>
      <c r="F5" s="53" t="s">
        <v>22</v>
      </c>
      <c r="G5" s="92" t="s">
        <v>49</v>
      </c>
      <c r="H5" s="93"/>
      <c r="I5" s="93"/>
      <c r="J5" s="93"/>
      <c r="K5" s="93"/>
      <c r="L5" s="93"/>
      <c r="M5" s="93"/>
      <c r="N5" s="94"/>
      <c r="O5" s="32"/>
      <c r="Q5" s="48"/>
      <c r="R5" s="48"/>
    </row>
    <row r="6" spans="1:18" ht="15">
      <c r="A6" s="32"/>
      <c r="B6" s="82" t="s">
        <v>0</v>
      </c>
      <c r="C6" s="90" t="s">
        <v>50</v>
      </c>
      <c r="D6" s="91"/>
      <c r="E6" s="26"/>
      <c r="F6" s="84" t="s">
        <v>1</v>
      </c>
      <c r="G6" s="90" t="s">
        <v>54</v>
      </c>
      <c r="H6" s="96"/>
      <c r="I6" s="96"/>
      <c r="J6" s="96"/>
      <c r="K6" s="96"/>
      <c r="L6" s="96"/>
      <c r="M6" s="96"/>
      <c r="N6" s="97"/>
      <c r="O6" s="32"/>
      <c r="Q6" s="48"/>
      <c r="R6" s="48"/>
    </row>
    <row r="7" spans="1:18" ht="15">
      <c r="A7" s="32"/>
      <c r="B7" s="83" t="s">
        <v>2</v>
      </c>
      <c r="C7" s="90" t="s">
        <v>51</v>
      </c>
      <c r="D7" s="91"/>
      <c r="E7" s="26"/>
      <c r="F7" s="85" t="s">
        <v>3</v>
      </c>
      <c r="G7" s="95" t="s">
        <v>55</v>
      </c>
      <c r="H7" s="96"/>
      <c r="I7" s="96"/>
      <c r="J7" s="96"/>
      <c r="K7" s="96"/>
      <c r="L7" s="96"/>
      <c r="M7" s="96"/>
      <c r="N7" s="97"/>
      <c r="O7" s="32"/>
      <c r="Q7" s="48"/>
      <c r="R7" s="48"/>
    </row>
    <row r="8" spans="1:18" ht="15">
      <c r="A8" s="9"/>
      <c r="B8" s="83" t="s">
        <v>20</v>
      </c>
      <c r="C8" s="90" t="s">
        <v>52</v>
      </c>
      <c r="D8" s="91"/>
      <c r="E8" s="26"/>
      <c r="F8" s="85" t="s">
        <v>21</v>
      </c>
      <c r="G8" s="95" t="s">
        <v>53</v>
      </c>
      <c r="H8" s="96"/>
      <c r="I8" s="96"/>
      <c r="J8" s="96"/>
      <c r="K8" s="96"/>
      <c r="L8" s="96"/>
      <c r="M8" s="96"/>
      <c r="N8" s="97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0"/>
      <c r="D10" s="91"/>
      <c r="E10" s="26"/>
      <c r="F10" s="46"/>
      <c r="G10" s="95"/>
      <c r="H10" s="96"/>
      <c r="I10" s="96"/>
      <c r="J10" s="96"/>
      <c r="K10" s="96"/>
      <c r="L10" s="96"/>
      <c r="M10" s="96"/>
      <c r="N10" s="97"/>
      <c r="O10" s="32"/>
      <c r="Q10" s="48"/>
      <c r="R10" s="48"/>
    </row>
    <row r="11" spans="1:18" ht="15">
      <c r="A11" s="32"/>
      <c r="B11" s="41"/>
      <c r="C11" s="90"/>
      <c r="D11" s="91"/>
      <c r="E11" s="26"/>
      <c r="F11" s="42"/>
      <c r="G11" s="95"/>
      <c r="H11" s="96"/>
      <c r="I11" s="96"/>
      <c r="J11" s="96"/>
      <c r="K11" s="96"/>
      <c r="L11" s="96"/>
      <c r="M11" s="96"/>
      <c r="N11" s="97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105" t="s">
        <v>24</v>
      </c>
      <c r="L13" s="106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Simo Kuutti</v>
      </c>
      <c r="D14" s="50" t="str">
        <f>IF(G6&gt;"",G6,"")</f>
        <v>Pauli Hietikko</v>
      </c>
      <c r="E14" s="50">
        <f>IF(E6&gt;"",E6&amp;" - "&amp;I6,"")</f>
      </c>
      <c r="F14" s="15">
        <v>4</v>
      </c>
      <c r="G14" s="15">
        <v>-4</v>
      </c>
      <c r="H14" s="24">
        <v>-6</v>
      </c>
      <c r="I14" s="15">
        <v>-1</v>
      </c>
      <c r="J14" s="15"/>
      <c r="K14" s="30">
        <f>IF(ISBLANK(F14),"",COUNTIF(F14:J14,"&gt;=0"))</f>
        <v>1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19">+U14+W14+Y14+AA14+AC14</f>
        <v>22</v>
      </c>
      <c r="Q14" s="78">
        <f t="shared" si="0"/>
        <v>37</v>
      </c>
      <c r="R14" s="79">
        <f aca="true" t="shared" si="1" ref="R14:R19">+P14-Q14</f>
        <v>-15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4</v>
      </c>
      <c r="W14" s="71">
        <f aca="true" t="shared" si="4" ref="W14:W23">IF(G14="",0,IF(LEFT(G14,1)="-",ABS(G14),(IF(G14&gt;9,G14+2,11))))</f>
        <v>4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6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1</v>
      </c>
      <c r="AB14" s="72">
        <f aca="true" t="shared" si="9" ref="AB14:AB23">IF(I14="",0,IF(LEFT(I14,1)="-",(IF(ABS(I14)&gt;9,(ABS(I14)+2),11)),I14))</f>
        <v>11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Henri Arjamaa</v>
      </c>
      <c r="D15" s="50" t="str">
        <f>IF(G7&gt;"",G7,"")</f>
        <v>Manu Karjalainen</v>
      </c>
      <c r="E15" s="50">
        <f>IF(E7&gt;"",E7&amp;" - "&amp;I7,"")</f>
      </c>
      <c r="F15" s="16">
        <v>-8</v>
      </c>
      <c r="G15" s="15">
        <v>-2</v>
      </c>
      <c r="H15" s="15">
        <v>-4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14</v>
      </c>
      <c r="Q15" s="78">
        <f t="shared" si="0"/>
        <v>33</v>
      </c>
      <c r="R15" s="79">
        <f t="shared" si="1"/>
        <v>-19</v>
      </c>
      <c r="U15" s="71">
        <f t="shared" si="2"/>
        <v>8</v>
      </c>
      <c r="V15" s="72">
        <f t="shared" si="3"/>
        <v>11</v>
      </c>
      <c r="W15" s="71">
        <f t="shared" si="4"/>
        <v>2</v>
      </c>
      <c r="X15" s="72">
        <f t="shared" si="5"/>
        <v>11</v>
      </c>
      <c r="Y15" s="71">
        <f t="shared" si="6"/>
        <v>4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Timo Terho</v>
      </c>
      <c r="D16" s="50" t="str">
        <f>IF(G8&gt;"",G8,"")</f>
        <v>Aarne Kyläkallio</v>
      </c>
      <c r="E16" s="55"/>
      <c r="F16" s="16">
        <v>-4</v>
      </c>
      <c r="G16" s="56">
        <v>-10</v>
      </c>
      <c r="H16" s="16">
        <v>-10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M23">IF(K16=3,1,"")</f>
      </c>
      <c r="N16" s="38">
        <f aca="true" t="shared" si="15" ref="N16:N23">IF(L16=3,1,"")</f>
        <v>1</v>
      </c>
      <c r="O16" s="32"/>
      <c r="P16" s="77">
        <f t="shared" si="0"/>
        <v>24</v>
      </c>
      <c r="Q16" s="78">
        <f t="shared" si="0"/>
        <v>35</v>
      </c>
      <c r="R16" s="79">
        <f t="shared" si="1"/>
        <v>-11</v>
      </c>
      <c r="U16" s="71">
        <f t="shared" si="2"/>
        <v>4</v>
      </c>
      <c r="V16" s="72">
        <f t="shared" si="3"/>
        <v>11</v>
      </c>
      <c r="W16" s="71">
        <f t="shared" si="4"/>
        <v>10</v>
      </c>
      <c r="X16" s="72">
        <f t="shared" si="5"/>
        <v>12</v>
      </c>
      <c r="Y16" s="71">
        <f t="shared" si="6"/>
        <v>10</v>
      </c>
      <c r="Z16" s="72">
        <f t="shared" si="7"/>
        <v>12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Henri Arjamaa</v>
      </c>
      <c r="D17" s="50" t="str">
        <f>IF(G6&gt;"",G6,"")</f>
        <v>Pauli Hietikko</v>
      </c>
      <c r="E17" s="55"/>
      <c r="F17" s="16">
        <v>-8</v>
      </c>
      <c r="G17" s="56">
        <v>-6</v>
      </c>
      <c r="H17" s="16">
        <v>-4</v>
      </c>
      <c r="I17" s="16"/>
      <c r="J17" s="16"/>
      <c r="K17" s="30">
        <f t="shared" si="12"/>
        <v>0</v>
      </c>
      <c r="L17" s="31">
        <f t="shared" si="13"/>
        <v>3</v>
      </c>
      <c r="M17" s="39">
        <f t="shared" si="14"/>
      </c>
      <c r="N17" s="38">
        <f t="shared" si="15"/>
        <v>1</v>
      </c>
      <c r="O17" s="32"/>
      <c r="P17" s="77">
        <f t="shared" si="0"/>
        <v>18</v>
      </c>
      <c r="Q17" s="78">
        <f t="shared" si="0"/>
        <v>33</v>
      </c>
      <c r="R17" s="79">
        <f t="shared" si="1"/>
        <v>-15</v>
      </c>
      <c r="U17" s="71">
        <f t="shared" si="2"/>
        <v>8</v>
      </c>
      <c r="V17" s="72">
        <f t="shared" si="3"/>
        <v>11</v>
      </c>
      <c r="W17" s="71">
        <f t="shared" si="4"/>
        <v>6</v>
      </c>
      <c r="X17" s="72">
        <f t="shared" si="5"/>
        <v>11</v>
      </c>
      <c r="Y17" s="71">
        <f t="shared" si="6"/>
        <v>4</v>
      </c>
      <c r="Z17" s="72">
        <f t="shared" si="7"/>
        <v>11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Simo Kuutti</v>
      </c>
      <c r="D18" s="50" t="str">
        <f>IF(G8&gt;"",G8,"")</f>
        <v>Aarne Kyläkallio</v>
      </c>
      <c r="E18" s="55"/>
      <c r="F18" s="16">
        <v>-10</v>
      </c>
      <c r="G18" s="56">
        <v>11</v>
      </c>
      <c r="H18" s="16">
        <v>-2</v>
      </c>
      <c r="I18" s="16">
        <v>-9</v>
      </c>
      <c r="J18" s="16"/>
      <c r="K18" s="30">
        <f t="shared" si="12"/>
        <v>1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34</v>
      </c>
      <c r="Q18" s="78">
        <f t="shared" si="0"/>
        <v>45</v>
      </c>
      <c r="R18" s="79">
        <f t="shared" si="1"/>
        <v>-11</v>
      </c>
      <c r="U18" s="71">
        <f t="shared" si="2"/>
        <v>10</v>
      </c>
      <c r="V18" s="72">
        <f t="shared" si="3"/>
        <v>12</v>
      </c>
      <c r="W18" s="71">
        <f t="shared" si="4"/>
        <v>13</v>
      </c>
      <c r="X18" s="72">
        <f t="shared" si="5"/>
        <v>11</v>
      </c>
      <c r="Y18" s="71">
        <f t="shared" si="6"/>
        <v>2</v>
      </c>
      <c r="Z18" s="72">
        <f t="shared" si="7"/>
        <v>11</v>
      </c>
      <c r="AA18" s="71">
        <f t="shared" si="8"/>
        <v>9</v>
      </c>
      <c r="AB18" s="72">
        <f t="shared" si="9"/>
        <v>11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Timo Terho</v>
      </c>
      <c r="D19" s="50" t="str">
        <f>IF(G7&gt;"",G7,"")</f>
        <v>Manu Karjalainen</v>
      </c>
      <c r="E19" s="55"/>
      <c r="F19" s="16">
        <v>-5</v>
      </c>
      <c r="G19" s="56">
        <v>-7</v>
      </c>
      <c r="H19" s="16">
        <v>-1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5"/>
        <v>1</v>
      </c>
      <c r="O19" s="32"/>
      <c r="P19" s="77">
        <f t="shared" si="0"/>
        <v>13</v>
      </c>
      <c r="Q19" s="78">
        <f t="shared" si="0"/>
        <v>33</v>
      </c>
      <c r="R19" s="79">
        <f t="shared" si="1"/>
        <v>-20</v>
      </c>
      <c r="U19" s="71">
        <f t="shared" si="2"/>
        <v>5</v>
      </c>
      <c r="V19" s="72">
        <f t="shared" si="3"/>
        <v>11</v>
      </c>
      <c r="W19" s="71">
        <f t="shared" si="4"/>
        <v>7</v>
      </c>
      <c r="X19" s="72">
        <f t="shared" si="5"/>
        <v>11</v>
      </c>
      <c r="Y19" s="71">
        <f t="shared" si="6"/>
        <v>1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5"/>
      </c>
      <c r="O20" s="32"/>
      <c r="P20" s="77">
        <f aca="true" t="shared" si="16" ref="P20:Q23">+U20+W20+Y20+AA20+AC20</f>
        <v>0</v>
      </c>
      <c r="Q20" s="78">
        <f t="shared" si="16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Henri Arjamaa</v>
      </c>
      <c r="D21" s="50" t="str">
        <f>IF(G8&gt;"",G8,"")</f>
        <v>Aarne Kyläkallio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5"/>
      </c>
      <c r="O21" s="32"/>
      <c r="P21" s="77">
        <f t="shared" si="16"/>
        <v>0</v>
      </c>
      <c r="Q21" s="78">
        <f t="shared" si="16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Timo Terho</v>
      </c>
      <c r="D22" s="50" t="str">
        <f>IF(G6&gt;"",G6,"")</f>
        <v>Pauli Hietikko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5"/>
      </c>
      <c r="O22" s="32"/>
      <c r="P22" s="77">
        <f t="shared" si="16"/>
        <v>0</v>
      </c>
      <c r="Q22" s="78">
        <f t="shared" si="16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Simo Kuutti</v>
      </c>
      <c r="D23" s="50" t="str">
        <f>IF(G7&gt;"",G7,"")</f>
        <v>Manu Karjalainen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2</v>
      </c>
      <c r="L24" s="61">
        <f>IF(ISBLANK(G6),"",SUM(L14:L23))</f>
        <v>18</v>
      </c>
      <c r="M24" s="66">
        <f>IF(ISBLANK(F14),"",SUM(M14:M23))</f>
        <v>0</v>
      </c>
      <c r="N24" s="67">
        <f>IF(ISBLANK(F14),"",SUM(N14:N23))</f>
        <v>6</v>
      </c>
      <c r="O24" s="32"/>
      <c r="P24" s="80">
        <f>SUM(P14:P23)</f>
        <v>125</v>
      </c>
      <c r="Q24" s="78">
        <f>SUM(Q14:Q23)</f>
        <v>216</v>
      </c>
      <c r="R24" s="79">
        <f>SUM(R14:R23)</f>
        <v>-91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87" t="str">
        <f>IF(M24=6,C5,IF(N24=6,G5,IF(M24=5,IF(N24=5,"tasan",""),"")))</f>
        <v>Wega</v>
      </c>
      <c r="K27" s="88"/>
      <c r="L27" s="88"/>
      <c r="M27" s="88"/>
      <c r="N27" s="89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:N2"/>
    <mergeCell ref="J3:N3"/>
    <mergeCell ref="C10:D10"/>
    <mergeCell ref="K13:L13"/>
    <mergeCell ref="G6:N6"/>
    <mergeCell ref="G11:N11"/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ncg</cp:lastModifiedBy>
  <cp:lastPrinted>2009-01-13T13:23:00Z</cp:lastPrinted>
  <dcterms:created xsi:type="dcterms:W3CDTF">1999-06-03T09:45:09Z</dcterms:created>
  <dcterms:modified xsi:type="dcterms:W3CDTF">2010-02-10T18:04:09Z</dcterms:modified>
  <cp:category/>
  <cp:version/>
  <cp:contentType/>
  <cp:contentStatus/>
</cp:coreProperties>
</file>